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Ноябрь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<sst xmlns="http://schemas.openxmlformats.org/spreadsheetml/2006/main" count="145" uniqueCount="42">
  <si>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</si>
  <si>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</si>
  <si>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</si>
  <si>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</si>
  <si>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</si>
  <si>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</si>
  <si>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</si>
  <si>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</si>
  <si>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</si>
  <si>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</si>
  <si>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</si>
  <si>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</si>
  <si>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</si>
  <si>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</si>
  <si>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</si>
  <si>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</si>
  <si>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</si>
  <si>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</si>
  <si>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</si>
  <si>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</si>
  <si>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</si>
  <si>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</si>
  <si>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</si>
  <si>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</si>
  <si>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</si>
  <si>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</si>
  <si>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</si>
  <si>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</si>
  <si>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</si>
  <si>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</si>
  <si>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</si>
  <si>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</si>
  <si>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</si>
  <si>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</si>
  <si>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</si>
  <si>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</si>
  <si>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>МКП "Благоустроенный город" МО  "Город Нариманов"</t>
  </si>
  <si>
    <t xml:space="preserve"> </t>
  </si>
  <si>
    <t>МУП г. Астрахани "Горэлектросеть"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</si>
  <si>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</si>
  <si>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</si>
  <si>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Ноябрь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</si>
</sst>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&#1053;&#1086;&#1074;&#1072;&#1103;%20&#1087;&#1072;&#1087;&#1082;&#1072;\&#1044;&#1080;&#1089;&#1082;_D\&#1087;&#1083;&#1072;&#1085;%20&#1085;&#1072;%20192.168.8.123\&#1055;&#1083;&#1072;&#1085;%202018\&#1051;&#1059;&#1050;&#1054;&#1049;&#1051;-&#1069;&#1085;&#1077;&#1088;&#1075;&#1086;&#1089;&#1077;&#1090;&#1080;\(&#1085;&#1086;&#1103;&#1073;&#1088;&#1100;%2018)%20(&#1086;&#1090;&#1082;&#1086;&#108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Н и КГК"/>
      <sheetName val="РИТЕК"/>
      <sheetName val="Лист2"/>
      <sheetName val="Лист3"/>
      <sheetName val="АСКУЕ"/>
    </sheetNames>
    <sheetDataSet>
      <sheetData sheetId="0">
        <row r="8">
          <cell r="L8">
            <v>26091</v>
          </cell>
        </row>
        <row r="12">
          <cell r="L12">
            <v>478233</v>
          </cell>
        </row>
        <row r="35">
          <cell r="L35">
            <v>131238</v>
          </cell>
        </row>
      </sheetData>
      <sheetData sheetId="1">
        <row r="7">
          <cell r="L7">
            <v>159851</v>
          </cell>
        </row>
        <row r="15">
          <cell r="L15">
            <v>73185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2"/>
  <sheetViews>
    <sheetView tabSelected="1" zoomScalePageLayoutView="0" workbookViewId="0" topLeftCell="A8">
      <selection activeCell="E49" sqref="E49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41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30" t="s">
        <v>37</v>
      </c>
      <c r="D7" s="10">
        <f>D8+D9+D10+D11</f>
        <v>242029111</v>
      </c>
      <c r="E7" s="10">
        <f>E8+E9+E10+E11</f>
        <v>91124457</v>
      </c>
      <c r="F7" s="10">
        <f>F8+F9+F10+F11</f>
        <v>67054905</v>
      </c>
      <c r="G7" s="11">
        <f>G8+G9+G10+G11</f>
        <v>83849749</v>
      </c>
      <c r="H7" s="12"/>
    </row>
    <row r="8" spans="1:8" ht="12.75">
      <c r="A8" s="38"/>
      <c r="B8" s="35"/>
      <c r="C8" s="13" t="s">
        <v>6</v>
      </c>
      <c r="D8" s="45">
        <f>E7+F7+G7</f>
        <v>242029111</v>
      </c>
      <c r="E8" s="1">
        <f>5686075+1471106</f>
        <v>7157181</v>
      </c>
      <c r="F8" s="14"/>
      <c r="G8" s="42">
        <f>85833163-1983414</f>
        <v>83849749</v>
      </c>
      <c r="H8" s="12"/>
    </row>
    <row r="9" spans="1:8" ht="12.75">
      <c r="A9" s="38"/>
      <c r="B9" s="35"/>
      <c r="C9" s="13" t="s">
        <v>7</v>
      </c>
      <c r="D9" s="46"/>
      <c r="E9" s="2">
        <f>2509858+398575</f>
        <v>2908433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52354506+6087836</f>
        <v>58442342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89130981+540425-F11</f>
        <v>22616501</v>
      </c>
      <c r="F11" s="17">
        <v>67054905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55780</v>
      </c>
      <c r="E12" s="10">
        <f>E13+E14+E15+E16</f>
        <v>55700</v>
      </c>
      <c r="F12" s="10">
        <f>F13+F14+F15+F16</f>
        <v>0</v>
      </c>
      <c r="G12" s="11">
        <f>G13+G14+G15+G16</f>
        <v>80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55780</v>
      </c>
      <c r="E15" s="29">
        <f>D13+D15-E16-F16-G15-G16</f>
        <v>54300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1400</v>
      </c>
      <c r="F16" s="19">
        <v>0</v>
      </c>
      <c r="G16" s="19">
        <v>80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4008564</v>
      </c>
      <c r="E22" s="10">
        <f>E23+E24+E25+E26</f>
        <v>3955179</v>
      </c>
      <c r="F22" s="10">
        <f>F23+F24+F25+F26</f>
        <v>0</v>
      </c>
      <c r="G22" s="11">
        <f>G23+G24+G25+G26</f>
        <v>53385</v>
      </c>
      <c r="H22" s="12"/>
    </row>
    <row r="23" spans="1:8" ht="12.75">
      <c r="A23" s="38"/>
      <c r="B23" s="35"/>
      <c r="C23" s="13" t="s">
        <v>6</v>
      </c>
      <c r="D23" s="14">
        <v>4008564</v>
      </c>
      <c r="E23" s="14">
        <f>D23-E24-E25-E26-G25</f>
        <v>2737757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f>47309+1854</f>
        <v>49163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f>742310+228577</f>
        <v>970887</v>
      </c>
      <c r="F25" s="14"/>
      <c r="G25" s="18">
        <v>53385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f>72449+124923</f>
        <v>197372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435010</v>
      </c>
      <c r="E32" s="10">
        <f>E33+E34+E35+E36</f>
        <v>401807</v>
      </c>
      <c r="F32" s="10">
        <f>F33+F34+F35+F36</f>
        <v>16800</v>
      </c>
      <c r="G32" s="11">
        <f>G33+G34+G35+G36</f>
        <v>16403</v>
      </c>
      <c r="H32" s="12"/>
    </row>
    <row r="33" spans="1:7" ht="12.75">
      <c r="A33" s="38"/>
      <c r="B33" s="35"/>
      <c r="C33" s="13" t="s">
        <v>6</v>
      </c>
      <c r="D33" s="14">
        <f>247312+187698</f>
        <v>435010</v>
      </c>
      <c r="E33" s="14">
        <f>D33+D35-E36-F36-G36-E35</f>
        <v>247528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0</v>
      </c>
      <c r="E35" s="14">
        <f>D35+21792</f>
        <v>21792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149287-F36</f>
        <v>132487</v>
      </c>
      <c r="F36" s="19">
        <f>5840+9120+1840</f>
        <v>16800</v>
      </c>
      <c r="G36" s="19">
        <v>16403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>
        <f>D43+D44+D45+D46</f>
        <v>628509</v>
      </c>
      <c r="E42" s="10">
        <f>D45-G42</f>
        <v>624635</v>
      </c>
      <c r="F42" s="10">
        <f>F43+F44+F45+F46</f>
        <v>0</v>
      </c>
      <c r="G42" s="11">
        <f>G43+G44+G45+G46</f>
        <v>3874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>
        <f>E42-E46</f>
        <v>567601</v>
      </c>
      <c r="F45" s="14"/>
      <c r="G45" s="18"/>
      <c r="H45" s="12"/>
    </row>
    <row r="46" spans="1:8" ht="14.25" customHeight="1" hidden="1" thickBot="1">
      <c r="A46" s="39"/>
      <c r="B46" s="36"/>
      <c r="C46" s="16" t="s">
        <v>8</v>
      </c>
      <c r="D46" s="17"/>
      <c r="E46" s="17">
        <v>57034</v>
      </c>
      <c r="F46" s="17"/>
      <c r="G46" s="19">
        <v>3874</v>
      </c>
      <c r="H46" s="12"/>
    </row>
    <row r="47" spans="1:8" ht="12.75">
      <c r="A47" s="37">
        <v>5</v>
      </c>
      <c r="B47" s="50" t="s">
        <v>36</v>
      </c>
      <c r="C47" s="9" t="s">
        <v>10</v>
      </c>
      <c r="D47" s="10">
        <f>D48+D49+D50+D51</f>
        <v>2098587</v>
      </c>
      <c r="E47" s="10">
        <f>E48+E49+E50+E51</f>
        <v>2098587</v>
      </c>
      <c r="F47" s="10">
        <f>F48+F49+F50+F51</f>
        <v>0</v>
      </c>
      <c r="G47" s="11">
        <f>G48+G49+G50+G51</f>
        <v>0</v>
      </c>
      <c r="H47" s="12"/>
    </row>
    <row r="48" spans="1:8" ht="12.75">
      <c r="A48" s="38"/>
      <c r="B48" s="35"/>
      <c r="C48" s="13" t="s">
        <v>6</v>
      </c>
      <c r="D48" s="14"/>
      <c r="E48" s="14"/>
      <c r="F48" s="14"/>
      <c r="G48" s="18"/>
      <c r="H48" s="12"/>
    </row>
    <row r="49" spans="1:8" ht="12.75">
      <c r="A49" s="38"/>
      <c r="B49" s="35"/>
      <c r="C49" s="13" t="s">
        <v>7</v>
      </c>
      <c r="D49" s="14"/>
      <c r="E49" s="14"/>
      <c r="F49" s="14"/>
      <c r="G49" s="18"/>
      <c r="H49" s="12"/>
    </row>
    <row r="50" spans="1:8" ht="12.75">
      <c r="A50" s="38"/>
      <c r="B50" s="35"/>
      <c r="C50" s="13" t="s">
        <v>11</v>
      </c>
      <c r="D50" s="14">
        <v>2098587</v>
      </c>
      <c r="E50" s="14">
        <v>0</v>
      </c>
      <c r="F50" s="14"/>
      <c r="G50" s="18"/>
      <c r="H50" s="12"/>
    </row>
    <row r="51" spans="1:8" ht="13.5" thickBot="1">
      <c r="A51" s="39"/>
      <c r="B51" s="36"/>
      <c r="C51" s="16" t="s">
        <v>8</v>
      </c>
      <c r="D51" s="17"/>
      <c r="E51" s="17">
        <f>D50-E50-F50-G51</f>
        <v>2098587</v>
      </c>
      <c r="F51" s="17"/>
      <c r="G51" s="19">
        <v>0</v>
      </c>
      <c r="H51" s="12"/>
    </row>
    <row r="52" spans="1:8" ht="12.75" hidden="1">
      <c r="A52" s="37">
        <v>11</v>
      </c>
      <c r="B52" s="50" t="s">
        <v>31</v>
      </c>
      <c r="C52" s="9" t="s">
        <v>10</v>
      </c>
      <c r="D52" s="10">
        <f>D53+D54+D55+D56</f>
        <v>234076</v>
      </c>
      <c r="E52" s="10">
        <f>E53+E54+E55+E56</f>
        <v>114724</v>
      </c>
      <c r="F52" s="10">
        <f>F53+F54+F55+F56</f>
        <v>117972</v>
      </c>
      <c r="G52" s="11">
        <f>G53+G54+G55+G56</f>
        <v>1380</v>
      </c>
      <c r="H52" s="12"/>
    </row>
    <row r="53" spans="1:8" ht="12.75" hidden="1">
      <c r="A53" s="38"/>
      <c r="B53" s="35"/>
      <c r="C53" s="13" t="s">
        <v>6</v>
      </c>
      <c r="D53" s="14">
        <v>234076</v>
      </c>
      <c r="E53" s="14">
        <f>D53-E56-F55-G55-G56-E55</f>
        <v>67121</v>
      </c>
      <c r="F53" s="14"/>
      <c r="G53" s="18"/>
      <c r="H53" s="12"/>
    </row>
    <row r="54" spans="1:8" ht="12.75" hidden="1">
      <c r="A54" s="38"/>
      <c r="B54" s="35"/>
      <c r="C54" s="13" t="s">
        <v>7</v>
      </c>
      <c r="D54" s="14"/>
      <c r="E54" s="14"/>
      <c r="F54" s="14"/>
      <c r="G54" s="18"/>
      <c r="H54" s="12"/>
    </row>
    <row r="55" spans="1:8" ht="12.75" hidden="1">
      <c r="A55" s="38"/>
      <c r="B55" s="35"/>
      <c r="C55" s="13" t="s">
        <v>11</v>
      </c>
      <c r="D55" s="14">
        <v>0</v>
      </c>
      <c r="E55" s="14">
        <v>36695</v>
      </c>
      <c r="F55" s="14">
        <v>117972</v>
      </c>
      <c r="G55" s="18">
        <v>918</v>
      </c>
      <c r="H55" s="12"/>
    </row>
    <row r="56" spans="1:8" ht="15.75" customHeight="1" hidden="1" thickBot="1">
      <c r="A56" s="39"/>
      <c r="B56" s="36"/>
      <c r="C56" s="16" t="s">
        <v>8</v>
      </c>
      <c r="D56" s="17"/>
      <c r="E56" s="28">
        <f>10133+775</f>
        <v>10908</v>
      </c>
      <c r="F56" s="17"/>
      <c r="G56" s="19">
        <v>462</v>
      </c>
      <c r="H56" s="12"/>
    </row>
    <row r="57" spans="1:8" ht="12.75">
      <c r="A57" s="37">
        <v>6</v>
      </c>
      <c r="B57" s="49" t="s">
        <v>18</v>
      </c>
      <c r="C57" s="9" t="s">
        <v>10</v>
      </c>
      <c r="D57" s="10">
        <f>D58+D59+D60+D61</f>
        <v>1668208</v>
      </c>
      <c r="E57" s="10">
        <f>D57-F57-G57</f>
        <v>1136778</v>
      </c>
      <c r="F57" s="10">
        <f>F58+F59+F60+F61</f>
        <v>332912</v>
      </c>
      <c r="G57" s="11">
        <f>G58+G59+G60+G61</f>
        <v>198518</v>
      </c>
      <c r="H57" s="12"/>
    </row>
    <row r="58" spans="1:8" ht="12.75">
      <c r="A58" s="38"/>
      <c r="B58" s="35"/>
      <c r="C58" s="13" t="s">
        <v>6</v>
      </c>
      <c r="D58" s="14">
        <f>4039359-3283738</f>
        <v>755621</v>
      </c>
      <c r="E58" s="14">
        <f>1854036-1117363</f>
        <v>736673</v>
      </c>
      <c r="F58" s="14"/>
      <c r="G58" s="18"/>
      <c r="H58" s="12"/>
    </row>
    <row r="59" spans="1:8" ht="12.75">
      <c r="A59" s="38"/>
      <c r="B59" s="35"/>
      <c r="C59" s="13" t="s">
        <v>7</v>
      </c>
      <c r="D59" s="14">
        <v>57401</v>
      </c>
      <c r="E59" s="14">
        <v>54294</v>
      </c>
      <c r="F59" s="14"/>
      <c r="G59" s="18"/>
      <c r="H59" s="12"/>
    </row>
    <row r="60" spans="1:8" ht="12.75">
      <c r="A60" s="38"/>
      <c r="B60" s="35"/>
      <c r="C60" s="13" t="s">
        <v>11</v>
      </c>
      <c r="D60" s="14">
        <v>855186</v>
      </c>
      <c r="E60" s="14">
        <v>255624</v>
      </c>
      <c r="F60" s="14"/>
      <c r="G60" s="18">
        <f>48094+12073</f>
        <v>60167</v>
      </c>
      <c r="H60" s="12"/>
    </row>
    <row r="61" spans="1:8" ht="27" customHeight="1" thickBot="1">
      <c r="A61" s="39"/>
      <c r="B61" s="36"/>
      <c r="C61" s="16" t="s">
        <v>8</v>
      </c>
      <c r="D61" s="13"/>
      <c r="E61" s="17">
        <v>90187</v>
      </c>
      <c r="F61" s="17">
        <f>D57-E58-E59-E60-E61-G60-G61</f>
        <v>332912</v>
      </c>
      <c r="G61" s="19">
        <f>54024+349+83978</f>
        <v>138351</v>
      </c>
      <c r="H61" s="12"/>
    </row>
    <row r="62" spans="1:8" ht="12.75">
      <c r="A62" s="37">
        <v>7</v>
      </c>
      <c r="B62" s="49" t="s">
        <v>19</v>
      </c>
      <c r="C62" s="9" t="s">
        <v>10</v>
      </c>
      <c r="D62" s="10">
        <f>D63+D64+D65+D66</f>
        <v>868598</v>
      </c>
      <c r="E62" s="10">
        <f>E63+E64+E65+E66</f>
        <v>832721</v>
      </c>
      <c r="F62" s="10">
        <f>F63+F64+F65+F66</f>
        <v>0</v>
      </c>
      <c r="G62" s="11">
        <f>G63+G64+G65+G66</f>
        <v>35877</v>
      </c>
      <c r="H62" s="12"/>
    </row>
    <row r="63" spans="1:8" ht="12.75">
      <c r="A63" s="38"/>
      <c r="B63" s="35"/>
      <c r="C63" s="13" t="s">
        <v>6</v>
      </c>
      <c r="D63" s="14"/>
      <c r="E63" s="14"/>
      <c r="F63" s="14"/>
      <c r="G63" s="18"/>
      <c r="H63" s="12"/>
    </row>
    <row r="64" spans="1:8" ht="12.75">
      <c r="A64" s="38"/>
      <c r="B64" s="35"/>
      <c r="C64" s="13" t="s">
        <v>7</v>
      </c>
      <c r="D64" s="14"/>
      <c r="E64" s="14"/>
      <c r="F64" s="14"/>
      <c r="G64" s="18"/>
      <c r="H64" s="12"/>
    </row>
    <row r="65" spans="1:8" ht="13.5" thickBot="1">
      <c r="A65" s="38"/>
      <c r="B65" s="35"/>
      <c r="C65" s="13" t="s">
        <v>11</v>
      </c>
      <c r="D65" s="14">
        <f>'[1]НВН и КГК'!$L$8+'[1]НВН и КГК'!$L$12+'[1]НВН и КГК'!$L$35+'[1]РИТЕК'!$L$7+'[1]РИТЕК'!$L$15</f>
        <v>868598</v>
      </c>
      <c r="E65" s="14">
        <f>D65-G65</f>
        <v>832721</v>
      </c>
      <c r="F65" s="14"/>
      <c r="G65" s="19">
        <v>35877</v>
      </c>
      <c r="H65" s="12"/>
    </row>
    <row r="66" spans="1:8" ht="21" customHeight="1" thickBot="1">
      <c r="A66" s="39"/>
      <c r="B66" s="36"/>
      <c r="C66" s="16" t="s">
        <v>8</v>
      </c>
      <c r="D66" s="17"/>
      <c r="E66" s="17"/>
      <c r="F66" s="17"/>
      <c r="G66" s="19"/>
      <c r="H66" s="12"/>
    </row>
    <row r="67" spans="1:8" ht="12.75" hidden="1">
      <c r="A67" s="37">
        <v>15</v>
      </c>
      <c r="B67" s="49" t="s">
        <v>20</v>
      </c>
      <c r="C67" s="9" t="s">
        <v>10</v>
      </c>
      <c r="D67" s="10"/>
      <c r="E67" s="10">
        <f>E68+E69+E70+E71</f>
        <v>46710</v>
      </c>
      <c r="F67" s="10"/>
      <c r="G67" s="11">
        <f>G68+G69+G70+G71</f>
        <v>2205</v>
      </c>
      <c r="H67" s="12"/>
    </row>
    <row r="68" spans="1:8" ht="12.75" hidden="1">
      <c r="A68" s="38"/>
      <c r="B68" s="35"/>
      <c r="C68" s="13" t="s">
        <v>6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7</v>
      </c>
      <c r="D69" s="14"/>
      <c r="E69" s="14"/>
      <c r="F69" s="14"/>
      <c r="G69" s="18"/>
      <c r="H69" s="12"/>
    </row>
    <row r="70" spans="1:8" ht="12.75" hidden="1">
      <c r="A70" s="38"/>
      <c r="B70" s="35"/>
      <c r="C70" s="13" t="s">
        <v>11</v>
      </c>
      <c r="D70" s="14">
        <v>48915</v>
      </c>
      <c r="E70" s="14"/>
      <c r="F70" s="14"/>
      <c r="G70" s="18"/>
      <c r="H70" s="12"/>
    </row>
    <row r="71" spans="1:8" ht="13.5" hidden="1" thickBot="1">
      <c r="A71" s="39"/>
      <c r="B71" s="36"/>
      <c r="C71" s="16" t="s">
        <v>8</v>
      </c>
      <c r="D71" s="17"/>
      <c r="E71" s="17">
        <f>D70-G71</f>
        <v>46710</v>
      </c>
      <c r="F71" s="17"/>
      <c r="G71" s="19">
        <v>2205</v>
      </c>
      <c r="H71" s="12"/>
    </row>
    <row r="72" spans="1:8" ht="12.75" hidden="1">
      <c r="A72" s="37">
        <v>16</v>
      </c>
      <c r="B72" s="49" t="s">
        <v>21</v>
      </c>
      <c r="C72" s="9" t="s">
        <v>10</v>
      </c>
      <c r="D72" s="10">
        <f>D73+D74+D75+D76</f>
        <v>277944</v>
      </c>
      <c r="E72" s="10">
        <f>E73+E74+E75+E76</f>
        <v>195247</v>
      </c>
      <c r="F72" s="10">
        <f>F73+F74+F75+F76</f>
        <v>74483</v>
      </c>
      <c r="G72" s="11"/>
      <c r="H72" s="12"/>
    </row>
    <row r="73" spans="1:8" ht="12.75" hidden="1">
      <c r="A73" s="38"/>
      <c r="B73" s="35"/>
      <c r="C73" s="13" t="s">
        <v>6</v>
      </c>
      <c r="D73" s="14"/>
      <c r="E73" s="14"/>
      <c r="F73" s="14"/>
      <c r="G73" s="18"/>
      <c r="H73" s="12"/>
    </row>
    <row r="74" spans="1:8" ht="12.75" hidden="1">
      <c r="A74" s="38"/>
      <c r="B74" s="35"/>
      <c r="C74" s="13" t="s">
        <v>7</v>
      </c>
      <c r="D74" s="14"/>
      <c r="E74" s="14"/>
      <c r="F74" s="14"/>
      <c r="G74" s="18"/>
      <c r="H74" s="12"/>
    </row>
    <row r="75" spans="1:8" ht="12.75" hidden="1">
      <c r="A75" s="38"/>
      <c r="B75" s="35"/>
      <c r="C75" s="13" t="s">
        <v>11</v>
      </c>
      <c r="D75" s="14">
        <v>277944</v>
      </c>
      <c r="E75" s="14">
        <f>D75-E76-F76-G76</f>
        <v>88968</v>
      </c>
      <c r="F75" s="14"/>
      <c r="G75" s="18"/>
      <c r="H75" s="12"/>
    </row>
    <row r="76" spans="1:8" ht="13.5" hidden="1" thickBot="1">
      <c r="A76" s="39"/>
      <c r="B76" s="36"/>
      <c r="C76" s="16" t="s">
        <v>8</v>
      </c>
      <c r="D76" s="17"/>
      <c r="E76" s="17">
        <f>180762-F76</f>
        <v>106279</v>
      </c>
      <c r="F76" s="17">
        <v>74483</v>
      </c>
      <c r="G76" s="19">
        <v>8214</v>
      </c>
      <c r="H76" s="12"/>
    </row>
    <row r="77" spans="1:16" ht="12.75">
      <c r="A77" s="37">
        <v>8</v>
      </c>
      <c r="B77" s="49" t="s">
        <v>22</v>
      </c>
      <c r="C77" s="9" t="s">
        <v>10</v>
      </c>
      <c r="D77" s="31">
        <f>D78+D79+D80+D81</f>
        <v>224514</v>
      </c>
      <c r="E77" s="10">
        <f>E78+E79+E80+E81</f>
        <v>188826</v>
      </c>
      <c r="F77" s="10">
        <f>F78+F79+F80+F81</f>
        <v>22584</v>
      </c>
      <c r="G77" s="11">
        <f>G78+G79+G80+G81</f>
        <v>13104</v>
      </c>
      <c r="H77" s="12"/>
      <c r="P77" s="32"/>
    </row>
    <row r="78" spans="1:8" ht="12.75">
      <c r="A78" s="38"/>
      <c r="B78" s="35"/>
      <c r="C78" s="13" t="s">
        <v>6</v>
      </c>
      <c r="D78" s="14"/>
      <c r="E78" s="14"/>
      <c r="F78" s="14"/>
      <c r="G78" s="18"/>
      <c r="H78" s="12"/>
    </row>
    <row r="79" spans="1:8" ht="12.75">
      <c r="A79" s="38"/>
      <c r="B79" s="35"/>
      <c r="C79" s="13" t="s">
        <v>7</v>
      </c>
      <c r="D79" s="14"/>
      <c r="E79" s="14"/>
      <c r="F79" s="14"/>
      <c r="G79" s="18"/>
      <c r="H79" s="12"/>
    </row>
    <row r="80" spans="1:8" ht="12.75">
      <c r="A80" s="38"/>
      <c r="B80" s="35"/>
      <c r="C80" s="13" t="s">
        <v>11</v>
      </c>
      <c r="D80" s="14">
        <v>224514</v>
      </c>
      <c r="E80" s="14">
        <v>0</v>
      </c>
      <c r="F80" s="14"/>
      <c r="G80" s="18"/>
      <c r="H80" s="12"/>
    </row>
    <row r="81" spans="1:8" ht="13.5" thickBot="1">
      <c r="A81" s="39"/>
      <c r="B81" s="36"/>
      <c r="C81" s="16" t="s">
        <v>8</v>
      </c>
      <c r="D81" s="17"/>
      <c r="E81" s="17">
        <f>D80-E80-F81-G81</f>
        <v>188826</v>
      </c>
      <c r="F81" s="17">
        <f>5110+17474</f>
        <v>22584</v>
      </c>
      <c r="G81" s="19">
        <v>13104</v>
      </c>
      <c r="H81" s="12"/>
    </row>
    <row r="82" spans="1:8" ht="12.75" hidden="1">
      <c r="A82" s="37">
        <v>9</v>
      </c>
      <c r="B82" s="40" t="s">
        <v>28</v>
      </c>
      <c r="C82" s="26" t="s">
        <v>10</v>
      </c>
      <c r="D82" s="20">
        <f>D83+D84+D85+D86</f>
        <v>0</v>
      </c>
      <c r="E82" s="20">
        <f>E83+E84+E85+E86</f>
        <v>0</v>
      </c>
      <c r="F82" s="20">
        <f>F83+F84+F85+F86</f>
        <v>0</v>
      </c>
      <c r="G82" s="21">
        <f>G83+G84+G85+G86</f>
        <v>0</v>
      </c>
      <c r="H82" s="12"/>
    </row>
    <row r="83" spans="1:8" ht="12.75" hidden="1">
      <c r="A83" s="38"/>
      <c r="B83" s="35"/>
      <c r="C83" s="13" t="s">
        <v>6</v>
      </c>
      <c r="D83" s="14"/>
      <c r="E83" s="14"/>
      <c r="F83" s="14"/>
      <c r="G83" s="18"/>
      <c r="H83" s="12"/>
    </row>
    <row r="84" spans="1:8" ht="12.75" hidden="1">
      <c r="A84" s="38"/>
      <c r="B84" s="35"/>
      <c r="C84" s="13" t="s">
        <v>7</v>
      </c>
      <c r="D84" s="14"/>
      <c r="E84" s="14"/>
      <c r="F84" s="14"/>
      <c r="G84" s="18"/>
      <c r="H84" s="12"/>
    </row>
    <row r="85" spans="1:8" ht="13.5" hidden="1" thickBot="1">
      <c r="A85" s="38"/>
      <c r="B85" s="35"/>
      <c r="C85" s="13" t="s">
        <v>11</v>
      </c>
      <c r="D85" s="17"/>
      <c r="E85" s="14"/>
      <c r="F85" s="14"/>
      <c r="G85" s="18"/>
      <c r="H85" s="12"/>
    </row>
    <row r="86" spans="1:8" s="4" customFormat="1" ht="1.5" customHeight="1" thickBot="1">
      <c r="A86" s="39"/>
      <c r="B86" s="36"/>
      <c r="C86" s="16" t="s">
        <v>8</v>
      </c>
      <c r="D86" s="17"/>
      <c r="E86" s="17">
        <f>D86-F86-G86</f>
        <v>0</v>
      </c>
      <c r="F86" s="17"/>
      <c r="G86" s="19"/>
      <c r="H86" s="22"/>
    </row>
    <row r="87" spans="1:8" s="4" customFormat="1" ht="12.75">
      <c r="A87" s="51">
        <v>9</v>
      </c>
      <c r="B87" s="40" t="s">
        <v>29</v>
      </c>
      <c r="C87" s="33" t="s">
        <v>40</v>
      </c>
      <c r="D87" s="20">
        <f>D88+D89+D90+D91</f>
        <v>2323812</v>
      </c>
      <c r="E87" s="20">
        <f>E88+E89+E90+E91</f>
        <v>1628417</v>
      </c>
      <c r="F87" s="20">
        <f>F88+F89+F90+F91</f>
        <v>390529</v>
      </c>
      <c r="G87" s="21">
        <f>G88+G89+G90+G91</f>
        <v>304866</v>
      </c>
      <c r="H87" s="22"/>
    </row>
    <row r="88" spans="1:8" s="4" customFormat="1" ht="12.75">
      <c r="A88" s="52"/>
      <c r="B88" s="35"/>
      <c r="C88" s="13" t="s">
        <v>6</v>
      </c>
      <c r="D88" s="14"/>
      <c r="E88" s="14"/>
      <c r="F88" s="14"/>
      <c r="G88" s="18"/>
      <c r="H88" s="22"/>
    </row>
    <row r="89" spans="1:8" s="4" customFormat="1" ht="12.75">
      <c r="A89" s="52"/>
      <c r="B89" s="35"/>
      <c r="C89" s="13" t="s">
        <v>7</v>
      </c>
      <c r="D89" s="14"/>
      <c r="E89" s="14"/>
      <c r="F89" s="14"/>
      <c r="G89" s="18"/>
      <c r="H89" s="22"/>
    </row>
    <row r="90" spans="1:8" ht="13.5" thickBot="1">
      <c r="A90" s="52"/>
      <c r="B90" s="35"/>
      <c r="C90" s="13" t="s">
        <v>11</v>
      </c>
      <c r="D90" s="17">
        <v>2323812</v>
      </c>
      <c r="E90" s="29">
        <f>D90-E91-F90-F91-G90</f>
        <v>1360915</v>
      </c>
      <c r="F90" s="14">
        <v>68054</v>
      </c>
      <c r="G90" s="18">
        <v>304866</v>
      </c>
      <c r="H90" s="12"/>
    </row>
    <row r="91" spans="1:8" ht="21" customHeight="1" thickBot="1">
      <c r="A91" s="53"/>
      <c r="B91" s="36"/>
      <c r="C91" s="16" t="s">
        <v>8</v>
      </c>
      <c r="D91" s="17"/>
      <c r="E91" s="17">
        <f>267502</f>
        <v>267502</v>
      </c>
      <c r="F91" s="17">
        <v>322475</v>
      </c>
      <c r="G91" s="19"/>
      <c r="H91" s="12"/>
    </row>
    <row r="92" spans="1:8" ht="12.75">
      <c r="A92" s="51">
        <v>10</v>
      </c>
      <c r="B92" s="34" t="s">
        <v>32</v>
      </c>
      <c r="C92" s="26" t="s">
        <v>10</v>
      </c>
      <c r="D92" s="20">
        <f>D93+D94+D95+D96</f>
        <v>653107</v>
      </c>
      <c r="E92" s="20">
        <f>E93+E94+E95+E96</f>
        <v>240338</v>
      </c>
      <c r="F92" s="20">
        <f>F93+F94+F95+F96</f>
        <v>392306</v>
      </c>
      <c r="G92" s="21">
        <f>G93+G94+G95+G96</f>
        <v>20463</v>
      </c>
      <c r="H92" s="12"/>
    </row>
    <row r="93" spans="1:8" ht="12.75">
      <c r="A93" s="52"/>
      <c r="B93" s="35"/>
      <c r="C93" s="13" t="s">
        <v>6</v>
      </c>
      <c r="D93" s="14">
        <f>235880+225574+121775+69878</f>
        <v>653107</v>
      </c>
      <c r="E93" s="14">
        <f>D93-E96-F96-G96</f>
        <v>107489</v>
      </c>
      <c r="F93" s="14"/>
      <c r="G93" s="18"/>
      <c r="H93" s="12"/>
    </row>
    <row r="94" spans="1:8" ht="12.75">
      <c r="A94" s="52"/>
      <c r="B94" s="35"/>
      <c r="C94" s="13" t="s">
        <v>7</v>
      </c>
      <c r="D94" s="14"/>
      <c r="E94" s="14"/>
      <c r="F94" s="14"/>
      <c r="G94" s="18"/>
      <c r="H94" s="12"/>
    </row>
    <row r="95" spans="1:8" ht="13.5" thickBot="1">
      <c r="A95" s="52"/>
      <c r="B95" s="35"/>
      <c r="C95" s="13" t="s">
        <v>11</v>
      </c>
      <c r="D95" s="17"/>
      <c r="E95" s="14"/>
      <c r="F95" s="14"/>
      <c r="G95" s="18"/>
      <c r="H95" s="12"/>
    </row>
    <row r="96" spans="1:8" s="4" customFormat="1" ht="15" customHeight="1" thickBot="1">
      <c r="A96" s="53"/>
      <c r="B96" s="36"/>
      <c r="C96" s="16" t="s">
        <v>8</v>
      </c>
      <c r="D96" s="17"/>
      <c r="E96" s="17">
        <f>170598+189776+99110+65671-F96</f>
        <v>132849</v>
      </c>
      <c r="F96" s="17">
        <v>392306</v>
      </c>
      <c r="G96" s="19">
        <v>20463</v>
      </c>
      <c r="H96" s="22"/>
    </row>
    <row r="97" spans="1:8" ht="12.75" hidden="1">
      <c r="A97" s="37">
        <v>22</v>
      </c>
      <c r="B97" s="34" t="s">
        <v>33</v>
      </c>
      <c r="C97" s="26" t="s">
        <v>10</v>
      </c>
      <c r="D97" s="20">
        <f>D98+D99+D100+D101</f>
        <v>89829</v>
      </c>
      <c r="E97" s="20">
        <f>E98+E99+E100+E101</f>
        <v>89419</v>
      </c>
      <c r="F97" s="20">
        <f>F98+F99+F100+F101</f>
        <v>0</v>
      </c>
      <c r="G97" s="21">
        <f>G98+G99+G100+G101</f>
        <v>410</v>
      </c>
      <c r="H97" s="12"/>
    </row>
    <row r="98" spans="1:8" ht="12.75" hidden="1">
      <c r="A98" s="38"/>
      <c r="B98" s="35"/>
      <c r="C98" s="13" t="s">
        <v>6</v>
      </c>
      <c r="D98" s="14"/>
      <c r="E98" s="14"/>
      <c r="F98" s="14"/>
      <c r="G98" s="18"/>
      <c r="H98" s="12"/>
    </row>
    <row r="99" spans="1:8" ht="12.75" hidden="1">
      <c r="A99" s="38"/>
      <c r="B99" s="35"/>
      <c r="C99" s="13" t="s">
        <v>7</v>
      </c>
      <c r="D99" s="14"/>
      <c r="E99" s="14"/>
      <c r="F99" s="14"/>
      <c r="G99" s="18"/>
      <c r="H99" s="12"/>
    </row>
    <row r="100" spans="1:8" ht="13.5" hidden="1" thickBot="1">
      <c r="A100" s="38"/>
      <c r="B100" s="35"/>
      <c r="C100" s="13" t="s">
        <v>11</v>
      </c>
      <c r="D100" s="17">
        <v>89829</v>
      </c>
      <c r="E100" s="14">
        <f>D100-E101-G101</f>
        <v>1434</v>
      </c>
      <c r="F100" s="14"/>
      <c r="G100" s="18"/>
      <c r="H100" s="12"/>
    </row>
    <row r="101" spans="1:8" ht="13.5" hidden="1" thickBot="1">
      <c r="A101" s="39"/>
      <c r="B101" s="36"/>
      <c r="C101" s="16" t="s">
        <v>8</v>
      </c>
      <c r="D101" s="17"/>
      <c r="E101" s="17">
        <v>87985</v>
      </c>
      <c r="F101" s="17">
        <v>0</v>
      </c>
      <c r="G101" s="19">
        <v>410</v>
      </c>
      <c r="H101" s="12"/>
    </row>
    <row r="102" spans="1:8" ht="12.75">
      <c r="A102" s="37">
        <v>11</v>
      </c>
      <c r="B102" s="34" t="s">
        <v>35</v>
      </c>
      <c r="C102" s="33" t="s">
        <v>37</v>
      </c>
      <c r="D102" s="20">
        <f>D103+D104+D105+D106</f>
        <v>10134525</v>
      </c>
      <c r="E102" s="20">
        <f>E103+E104+E105+E106</f>
        <v>8905775</v>
      </c>
      <c r="F102" s="20">
        <f>F103+F104+F105+F106</f>
        <v>745185</v>
      </c>
      <c r="G102" s="21">
        <f>G103+G104+G105+G106</f>
        <v>483565</v>
      </c>
      <c r="H102" s="12"/>
    </row>
    <row r="103" spans="1:8" ht="12.75">
      <c r="A103" s="38"/>
      <c r="B103" s="35"/>
      <c r="C103" s="13" t="s">
        <v>6</v>
      </c>
      <c r="D103" s="14">
        <v>6567806</v>
      </c>
      <c r="E103" s="14">
        <v>0</v>
      </c>
      <c r="F103" s="14"/>
      <c r="G103" s="18"/>
      <c r="H103" s="12"/>
    </row>
    <row r="104" spans="1:8" ht="12.75">
      <c r="A104" s="38"/>
      <c r="B104" s="35"/>
      <c r="C104" s="13" t="s">
        <v>7</v>
      </c>
      <c r="D104" s="14">
        <v>647676</v>
      </c>
      <c r="E104" s="14">
        <v>647676</v>
      </c>
      <c r="F104" s="14"/>
      <c r="G104" s="18"/>
      <c r="H104" s="12"/>
    </row>
    <row r="105" spans="1:8" ht="13.5" thickBot="1">
      <c r="A105" s="38"/>
      <c r="B105" s="35"/>
      <c r="C105" s="13" t="s">
        <v>11</v>
      </c>
      <c r="D105" s="17">
        <v>2859145</v>
      </c>
      <c r="E105" s="14">
        <f>D102-E104-E106-F106-G106-F105</f>
        <v>2385712</v>
      </c>
      <c r="F105" s="14">
        <v>38996</v>
      </c>
      <c r="G105" s="18"/>
      <c r="H105" s="12"/>
    </row>
    <row r="106" spans="1:8" s="4" customFormat="1" ht="15" customHeight="1" thickBot="1">
      <c r="A106" s="39"/>
      <c r="B106" s="36"/>
      <c r="C106" s="16" t="s">
        <v>8</v>
      </c>
      <c r="D106" s="17">
        <v>59898</v>
      </c>
      <c r="E106" s="28">
        <f>5517069+355318</f>
        <v>5872387</v>
      </c>
      <c r="F106" s="17">
        <v>706189</v>
      </c>
      <c r="G106" s="19">
        <v>483565</v>
      </c>
      <c r="H106" s="22"/>
    </row>
    <row r="107" spans="1:8" ht="12.75">
      <c r="A107" s="37">
        <v>12</v>
      </c>
      <c r="B107" s="34" t="s">
        <v>38</v>
      </c>
      <c r="C107" s="33" t="s">
        <v>37</v>
      </c>
      <c r="D107" s="20">
        <f>D108+D109+D110+D111</f>
        <v>2140285</v>
      </c>
      <c r="E107" s="20">
        <f>E108+E109+E110+E111</f>
        <v>1634558</v>
      </c>
      <c r="F107" s="20">
        <f>F108+F109+F110+F111</f>
        <v>374748</v>
      </c>
      <c r="G107" s="21">
        <f>G108+G109+G110+G111</f>
        <v>130979</v>
      </c>
      <c r="H107" s="12"/>
    </row>
    <row r="108" spans="1:8" ht="12.75">
      <c r="A108" s="38"/>
      <c r="B108" s="35"/>
      <c r="C108" s="13" t="s">
        <v>6</v>
      </c>
      <c r="D108" s="14"/>
      <c r="E108" s="14"/>
      <c r="F108" s="14"/>
      <c r="G108" s="18"/>
      <c r="H108" s="12"/>
    </row>
    <row r="109" spans="1:8" ht="12.75">
      <c r="A109" s="38"/>
      <c r="B109" s="35"/>
      <c r="C109" s="13" t="s">
        <v>7</v>
      </c>
      <c r="D109" s="14"/>
      <c r="E109" s="14"/>
      <c r="F109" s="14"/>
      <c r="G109" s="18"/>
      <c r="H109" s="12"/>
    </row>
    <row r="110" spans="1:8" ht="13.5" thickBot="1">
      <c r="A110" s="38"/>
      <c r="B110" s="35"/>
      <c r="C110" s="13" t="s">
        <v>11</v>
      </c>
      <c r="D110" s="17">
        <v>2140285</v>
      </c>
      <c r="E110" s="14">
        <v>1384267</v>
      </c>
      <c r="F110" s="14"/>
      <c r="G110" s="18">
        <v>122746</v>
      </c>
      <c r="H110" s="12"/>
    </row>
    <row r="111" spans="1:8" s="4" customFormat="1" ht="15" customHeight="1" thickBot="1">
      <c r="A111" s="39"/>
      <c r="B111" s="36"/>
      <c r="C111" s="16" t="s">
        <v>8</v>
      </c>
      <c r="D111" s="17"/>
      <c r="E111" s="17">
        <f>D108+D110+D111-E110-G111-F111-G110</f>
        <v>250291</v>
      </c>
      <c r="F111" s="17">
        <v>374748</v>
      </c>
      <c r="G111" s="19">
        <v>8233</v>
      </c>
      <c r="H111" s="22"/>
    </row>
    <row r="112" spans="1:8" ht="12.75">
      <c r="A112" s="37">
        <v>13</v>
      </c>
      <c r="B112" s="34" t="s">
        <v>39</v>
      </c>
      <c r="C112" s="33" t="s">
        <v>37</v>
      </c>
      <c r="D112" s="20">
        <f>D113+D114+D115+D116</f>
        <v>301632</v>
      </c>
      <c r="E112" s="20">
        <f>E113+E114+E115+E116</f>
        <v>269118</v>
      </c>
      <c r="F112" s="20">
        <f>F113+F114+F115+F116</f>
        <v>28252</v>
      </c>
      <c r="G112" s="21">
        <f>G113+G114+G115+G116</f>
        <v>4262</v>
      </c>
      <c r="H112" s="12"/>
    </row>
    <row r="113" spans="1:8" ht="12.75">
      <c r="A113" s="38"/>
      <c r="B113" s="35"/>
      <c r="C113" s="13" t="s">
        <v>6</v>
      </c>
      <c r="D113" s="14"/>
      <c r="E113" s="14"/>
      <c r="F113" s="14"/>
      <c r="G113" s="18"/>
      <c r="H113" s="12"/>
    </row>
    <row r="114" spans="1:8" ht="12.75">
      <c r="A114" s="38"/>
      <c r="B114" s="35"/>
      <c r="C114" s="13" t="s">
        <v>7</v>
      </c>
      <c r="D114" s="14"/>
      <c r="E114" s="14"/>
      <c r="F114" s="14"/>
      <c r="G114" s="18"/>
      <c r="H114" s="12"/>
    </row>
    <row r="115" spans="1:8" ht="13.5" thickBot="1">
      <c r="A115" s="38"/>
      <c r="B115" s="35"/>
      <c r="C115" s="13" t="s">
        <v>11</v>
      </c>
      <c r="D115" s="17">
        <v>301632</v>
      </c>
      <c r="E115" s="14">
        <f>D115-F116-G116</f>
        <v>269118</v>
      </c>
      <c r="F115" s="14"/>
      <c r="G115" s="18"/>
      <c r="H115" s="12"/>
    </row>
    <row r="116" spans="1:8" s="4" customFormat="1" ht="15" customHeight="1" thickBot="1">
      <c r="A116" s="39"/>
      <c r="B116" s="36"/>
      <c r="C116" s="16" t="s">
        <v>8</v>
      </c>
      <c r="D116" s="17"/>
      <c r="E116" s="17"/>
      <c r="F116" s="17">
        <v>28252</v>
      </c>
      <c r="G116" s="19">
        <v>4262</v>
      </c>
      <c r="H116" s="22"/>
    </row>
    <row r="117" spans="1:8" ht="12.75">
      <c r="A117" s="23"/>
      <c r="B117" s="23"/>
      <c r="C117" s="24"/>
      <c r="D117" s="25"/>
      <c r="E117" s="25"/>
      <c r="F117" s="25"/>
      <c r="G117" s="25"/>
      <c r="H117" s="12"/>
    </row>
    <row r="118" spans="4:8" ht="12.75">
      <c r="D118" s="12"/>
      <c r="E118" s="12"/>
      <c r="F118" s="12"/>
      <c r="G118" s="12"/>
      <c r="H118" s="12"/>
    </row>
    <row r="119" spans="2:8" s="4" customFormat="1" ht="12.75">
      <c r="B119" s="41" t="s">
        <v>24</v>
      </c>
      <c r="C119" s="41"/>
      <c r="D119" s="41"/>
      <c r="E119" s="22"/>
      <c r="F119" s="22" t="s">
        <v>25</v>
      </c>
      <c r="G119" s="22"/>
      <c r="H119" s="22"/>
    </row>
    <row r="120" spans="4:8" ht="12.75">
      <c r="D120" s="12"/>
      <c r="E120" s="12"/>
      <c r="F120" s="12"/>
      <c r="G120" s="12"/>
      <c r="H120" s="12"/>
    </row>
    <row r="121" spans="2:8" ht="12.75">
      <c r="B121" s="3" t="s">
        <v>26</v>
      </c>
      <c r="D121" s="12"/>
      <c r="E121" s="12"/>
      <c r="F121" s="12"/>
      <c r="G121" s="12"/>
      <c r="H121" s="12"/>
    </row>
    <row r="122" spans="2:8" ht="12.75">
      <c r="B122" s="3" t="s">
        <v>27</v>
      </c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  <row r="267" spans="4:8" ht="12.75">
      <c r="D267" s="12"/>
      <c r="E267" s="12"/>
      <c r="F267" s="12"/>
      <c r="G267" s="12"/>
      <c r="H267" s="12"/>
    </row>
    <row r="268" spans="4:8" ht="12.75">
      <c r="D268" s="12"/>
      <c r="E268" s="12"/>
      <c r="F268" s="12"/>
      <c r="G268" s="12"/>
      <c r="H268" s="12"/>
    </row>
    <row r="269" spans="4:8" ht="12.75">
      <c r="D269" s="12"/>
      <c r="E269" s="12"/>
      <c r="F269" s="12"/>
      <c r="G269" s="12"/>
      <c r="H269" s="12"/>
    </row>
    <row r="270" spans="4:8" ht="12.75">
      <c r="D270" s="12"/>
      <c r="E270" s="12"/>
      <c r="F270" s="12"/>
      <c r="G270" s="12"/>
      <c r="H270" s="12"/>
    </row>
    <row r="271" spans="4:8" ht="12.75">
      <c r="D271" s="12"/>
      <c r="E271" s="12"/>
      <c r="F271" s="12"/>
      <c r="G271" s="12"/>
      <c r="H271" s="12"/>
    </row>
    <row r="272" spans="4:8" ht="12.75">
      <c r="D272" s="12"/>
      <c r="E272" s="12"/>
      <c r="F272" s="12"/>
      <c r="G272" s="12"/>
      <c r="H272" s="12"/>
    </row>
  </sheetData>
  <sheetProtection/>
  <mergeCells count="48">
    <mergeCell ref="A67:A71"/>
    <mergeCell ref="B67:B71"/>
    <mergeCell ref="A72:A76"/>
    <mergeCell ref="B72:B76"/>
    <mergeCell ref="A2:G4"/>
    <mergeCell ref="A77:A81"/>
    <mergeCell ref="B77:B81"/>
    <mergeCell ref="A62:A66"/>
    <mergeCell ref="A47:A51"/>
    <mergeCell ref="B47:B51"/>
    <mergeCell ref="A37:A41"/>
    <mergeCell ref="B37:B41"/>
    <mergeCell ref="A42:A46"/>
    <mergeCell ref="B42:B46"/>
    <mergeCell ref="B62:B66"/>
    <mergeCell ref="A52:A56"/>
    <mergeCell ref="A57:A61"/>
    <mergeCell ref="B57:B61"/>
    <mergeCell ref="B32:B36"/>
    <mergeCell ref="B22:B26"/>
    <mergeCell ref="A27:A31"/>
    <mergeCell ref="A22:A26"/>
    <mergeCell ref="B97:B101"/>
    <mergeCell ref="A92:A96"/>
    <mergeCell ref="B92:B96"/>
    <mergeCell ref="A87:A91"/>
    <mergeCell ref="B87:B91"/>
    <mergeCell ref="A82:A86"/>
    <mergeCell ref="A107:A111"/>
    <mergeCell ref="B107:B111"/>
    <mergeCell ref="A112:A116"/>
    <mergeCell ref="B17:B21"/>
    <mergeCell ref="B12:B16"/>
    <mergeCell ref="A17:A21"/>
    <mergeCell ref="A12:A16"/>
    <mergeCell ref="B27:B31"/>
    <mergeCell ref="B52:B56"/>
    <mergeCell ref="A32:A36"/>
    <mergeCell ref="B112:B116"/>
    <mergeCell ref="A102:A106"/>
    <mergeCell ref="B102:B106"/>
    <mergeCell ref="B82:B86"/>
    <mergeCell ref="B119:D119"/>
    <mergeCell ref="G8:G11"/>
    <mergeCell ref="D8:D11"/>
    <mergeCell ref="A7:A11"/>
    <mergeCell ref="B7:B11"/>
    <mergeCell ref="A97:A10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2018-12-27T07:54:34Z</dcterms:modified>
  <cp:category/>
  <cp:version/>
  <cp:contentType/>
  <cp:contentStatus/>
</cp:coreProperties>
</file>